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2-month" sheetId="2" state="visible" r:id="rId2"/>
    <sheet xmlns:r="http://schemas.openxmlformats.org/officeDocument/2006/relationships" name="13-week" sheetId="3" state="visible" r:id="rId3"/>
    <sheet xmlns:r="http://schemas.openxmlformats.org/officeDocument/2006/relationships" name="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#,##0;[Red]-#,##0;&quot;-&quot;"/>
    <numFmt numFmtId="167" formatCode="mmm yy"/>
    <numFmt numFmtId="168" formatCode="dd mmm yyyy"/>
    <numFmt numFmtId="169" formatCode="dd mmm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  <font>
      <b val="1"/>
      <color rgb="009C0006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  <fill>
      <patternFill patternType="solid">
        <fgColor rgb="00F3F4FB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5" fillId="3" borderId="1" pivotButton="0" quotePrefix="0" xfId="0"/>
    <xf numFmtId="167" fontId="5" fillId="3" borderId="1" pivotButton="0" quotePrefix="0" xfId="0"/>
    <xf numFmtId="0" fontId="5" fillId="4" borderId="0" pivotButton="0" quotePrefix="0" xfId="0"/>
    <xf numFmtId="0" fontId="0" fillId="4" borderId="0" pivotButton="0" quotePrefix="0" xfId="0"/>
    <xf numFmtId="166" fontId="0" fillId="0" borderId="0" pivotButton="0" quotePrefix="0" xfId="0"/>
    <xf numFmtId="0" fontId="5" fillId="0" borderId="2" pivotButton="0" quotePrefix="0" xfId="0"/>
    <xf numFmtId="166" fontId="5" fillId="0" borderId="2" pivotButton="0" quotePrefix="0" xfId="0"/>
    <xf numFmtId="166" fontId="6" fillId="0" borderId="0" pivotButton="0" quotePrefix="0" xfId="0"/>
    <xf numFmtId="168" fontId="0" fillId="2" borderId="0" pivotButton="0" quotePrefix="0" xfId="0"/>
    <xf numFmtId="169" fontId="5" fillId="3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forecast template</t>
        </is>
      </c>
    </row>
    <row r="3">
      <c r="A3" s="2" t="inlineStr">
        <is>
          <t>12-month: a monthly forecast for the year. 13-week: the same lines week by week, for when cash is tight and timing matters. Example: the 12-month sheet filled in for a fictional company, showing how a quarter with VAT and corporation tax due can take cash below the minimum.</t>
        </is>
      </c>
    </row>
    <row r="4">
      <c r="A4" s="2" t="inlineStr">
        <is>
          <t>Enter the first month or week, your opening bank balance and the minimum cash you want to keep. Then enter receipts and payments in the period the money actually moves: invoices raised in March on 30-day terms usually arrive in April or later.</t>
        </is>
      </c>
    </row>
    <row r="5">
      <c r="A5" s="2" t="inlineStr">
        <is>
          <t>Unlike a P&amp;L, a cash flow forecast includes VAT (you collect it and pay it over), loan repayments, capital spending and dividends, because they all move cash.</t>
        </is>
      </c>
    </row>
    <row r="6">
      <c r="A6" s="2" t="inlineStr">
        <is>
          <t>Any period where the closing balance drops below your minimum turns red.</t>
        </is>
      </c>
    </row>
    <row r="7">
      <c r="A7" s="2" t="inlineStr">
        <is>
          <t>Update it every week or month and compare it with what actually happened; that's how forecasts get better.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12-month cash flow forecast</t>
        </is>
      </c>
    </row>
    <row r="2">
      <c r="A2" s="5" t="inlineStr">
        <is>
          <t>Enter when cash actually moves (payment dates, not invoice dates), including VAT.</t>
        </is>
      </c>
    </row>
    <row r="3">
      <c r="A3" t="inlineStr">
        <is>
          <t>First month</t>
        </is>
      </c>
      <c r="B3" s="6" t="n">
        <v>46023</v>
      </c>
    </row>
    <row r="4">
      <c r="A4" t="inlineStr">
        <is>
          <t>Opening cash balance</t>
        </is>
      </c>
      <c r="B4" s="7" t="n"/>
    </row>
    <row r="5">
      <c r="A5" t="inlineStr">
        <is>
          <t>Minimum cash you want to keep</t>
        </is>
      </c>
      <c r="B5" s="7" t="n"/>
    </row>
    <row r="7">
      <c r="A7" s="8" t="inlineStr">
        <is>
          <t>Line</t>
        </is>
      </c>
      <c r="B7" s="9">
        <f>EDATE($B$3,0)</f>
        <v/>
      </c>
      <c r="C7" s="9">
        <f>EDATE($B$3,1)</f>
        <v/>
      </c>
      <c r="D7" s="9">
        <f>EDATE($B$3,2)</f>
        <v/>
      </c>
      <c r="E7" s="9">
        <f>EDATE($B$3,3)</f>
        <v/>
      </c>
      <c r="F7" s="9">
        <f>EDATE($B$3,4)</f>
        <v/>
      </c>
      <c r="G7" s="9">
        <f>EDATE($B$3,5)</f>
        <v/>
      </c>
      <c r="H7" s="9">
        <f>EDATE($B$3,6)</f>
        <v/>
      </c>
      <c r="I7" s="9">
        <f>EDATE($B$3,7)</f>
        <v/>
      </c>
      <c r="J7" s="9">
        <f>EDATE($B$3,8)</f>
        <v/>
      </c>
      <c r="K7" s="9">
        <f>EDATE($B$3,9)</f>
        <v/>
      </c>
      <c r="L7" s="9">
        <f>EDATE($B$3,10)</f>
        <v/>
      </c>
      <c r="M7" s="9">
        <f>EDATE($B$3,11)</f>
        <v/>
      </c>
      <c r="N7" s="8" t="inlineStr">
        <is>
          <t>Total</t>
        </is>
      </c>
    </row>
    <row r="8">
      <c r="A8" s="10" t="inlineStr">
        <is>
          <t>Cash in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</row>
    <row r="9">
      <c r="A9" t="inlineStr">
        <is>
          <t>Receipts from customers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12">
        <f>SUM(B9:M9)</f>
        <v/>
      </c>
    </row>
    <row r="10">
      <c r="A10" t="inlineStr">
        <is>
          <t>Other income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12">
        <f>SUM(B10:M10)</f>
        <v/>
      </c>
    </row>
    <row r="11">
      <c r="A11" t="inlineStr">
        <is>
          <t>VAT refunds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12">
        <f>SUM(B11:M11)</f>
        <v/>
      </c>
    </row>
    <row r="12">
      <c r="A12" t="inlineStr">
        <is>
          <t>Loans or investment received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12">
        <f>SUM(B12:M12)</f>
        <v/>
      </c>
    </row>
    <row r="13">
      <c r="A13" t="inlineStr">
        <is>
          <t>Asset sales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12">
        <f>SUM(B13:M13)</f>
        <v/>
      </c>
    </row>
    <row r="14">
      <c r="A14" s="13" t="inlineStr">
        <is>
          <t>Total cash in</t>
        </is>
      </c>
      <c r="B14" s="14">
        <f>SUM(B9:B13)</f>
        <v/>
      </c>
      <c r="C14" s="14">
        <f>SUM(C9:C13)</f>
        <v/>
      </c>
      <c r="D14" s="14">
        <f>SUM(D9:D13)</f>
        <v/>
      </c>
      <c r="E14" s="14">
        <f>SUM(E9:E13)</f>
        <v/>
      </c>
      <c r="F14" s="14">
        <f>SUM(F9:F13)</f>
        <v/>
      </c>
      <c r="G14" s="14">
        <f>SUM(G9:G13)</f>
        <v/>
      </c>
      <c r="H14" s="14">
        <f>SUM(H9:H13)</f>
        <v/>
      </c>
      <c r="I14" s="14">
        <f>SUM(I9:I13)</f>
        <v/>
      </c>
      <c r="J14" s="14">
        <f>SUM(J9:J13)</f>
        <v/>
      </c>
      <c r="K14" s="14">
        <f>SUM(K9:K13)</f>
        <v/>
      </c>
      <c r="L14" s="14">
        <f>SUM(L9:L13)</f>
        <v/>
      </c>
      <c r="M14" s="14">
        <f>SUM(M9:M13)</f>
        <v/>
      </c>
      <c r="N14" s="14">
        <f>SUM(B14:M14)</f>
        <v/>
      </c>
    </row>
    <row r="15"/>
    <row r="16">
      <c r="A16" s="10" t="inlineStr">
        <is>
          <t>Cash out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</row>
    <row r="17">
      <c r="A17" t="inlineStr">
        <is>
          <t>Payments to suppliers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12">
        <f>SUM(B17:M17)</f>
        <v/>
      </c>
    </row>
    <row r="18">
      <c r="A18" t="inlineStr">
        <is>
          <t>Salaries (net pay)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12">
        <f>SUM(B18:M18)</f>
        <v/>
      </c>
    </row>
    <row r="19">
      <c r="A19" t="inlineStr">
        <is>
          <t>PAYE, NI and payroll taxes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12">
        <f>SUM(B19:M19)</f>
        <v/>
      </c>
    </row>
    <row r="20">
      <c r="A20" t="inlineStr">
        <is>
          <t>Pension contributions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12">
        <f>SUM(B20:M20)</f>
        <v/>
      </c>
    </row>
    <row r="21">
      <c r="A21" t="inlineStr">
        <is>
          <t>Rent and rates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12">
        <f>SUM(B21:M21)</f>
        <v/>
      </c>
    </row>
    <row r="22">
      <c r="A22" t="inlineStr">
        <is>
          <t>Utilities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12">
        <f>SUM(B22:M22)</f>
        <v/>
      </c>
    </row>
    <row r="23">
      <c r="A23" t="inlineStr">
        <is>
          <t>Marketing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12">
        <f>SUM(B23:M23)</f>
        <v/>
      </c>
    </row>
    <row r="24">
      <c r="A24" t="inlineStr">
        <is>
          <t>Software and IT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12">
        <f>SUM(B24:M24)</f>
        <v/>
      </c>
    </row>
    <row r="25">
      <c r="A25" t="inlineStr">
        <is>
          <t>Professional fees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12">
        <f>SUM(B25:M25)</f>
        <v/>
      </c>
    </row>
    <row r="26">
      <c r="A26" t="inlineStr">
        <is>
          <t>Insurance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12">
        <f>SUM(B26:M26)</f>
        <v/>
      </c>
    </row>
    <row r="27">
      <c r="A27" t="inlineStr">
        <is>
          <t>VAT payments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12">
        <f>SUM(B27:M27)</f>
        <v/>
      </c>
    </row>
    <row r="28">
      <c r="A28" t="inlineStr">
        <is>
          <t>Corporation tax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12">
        <f>SUM(B28:M28)</f>
        <v/>
      </c>
    </row>
    <row r="29">
      <c r="A29" t="inlineStr">
        <is>
          <t>Loan repayments and interest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12">
        <f>SUM(B29:M29)</f>
        <v/>
      </c>
    </row>
    <row r="30">
      <c r="A30" t="inlineStr">
        <is>
          <t>Capital expenditure</t>
        </is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12">
        <f>SUM(B30:M30)</f>
        <v/>
      </c>
    </row>
    <row r="31">
      <c r="A31" t="inlineStr">
        <is>
          <t>Dividends or owner drawings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12">
        <f>SUM(B31:M31)</f>
        <v/>
      </c>
    </row>
    <row r="32">
      <c r="A32" t="inlineStr">
        <is>
          <t>Other payments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12">
        <f>SUM(B32:M32)</f>
        <v/>
      </c>
    </row>
    <row r="33">
      <c r="A33" s="13" t="inlineStr">
        <is>
          <t>Total cash out</t>
        </is>
      </c>
      <c r="B33" s="14">
        <f>SUM(B17:B32)</f>
        <v/>
      </c>
      <c r="C33" s="14">
        <f>SUM(C17:C32)</f>
        <v/>
      </c>
      <c r="D33" s="14">
        <f>SUM(D17:D32)</f>
        <v/>
      </c>
      <c r="E33" s="14">
        <f>SUM(E17:E32)</f>
        <v/>
      </c>
      <c r="F33" s="14">
        <f>SUM(F17:F32)</f>
        <v/>
      </c>
      <c r="G33" s="14">
        <f>SUM(G17:G32)</f>
        <v/>
      </c>
      <c r="H33" s="14">
        <f>SUM(H17:H32)</f>
        <v/>
      </c>
      <c r="I33" s="14">
        <f>SUM(I17:I32)</f>
        <v/>
      </c>
      <c r="J33" s="14">
        <f>SUM(J17:J32)</f>
        <v/>
      </c>
      <c r="K33" s="14">
        <f>SUM(K17:K32)</f>
        <v/>
      </c>
      <c r="L33" s="14">
        <f>SUM(L17:L32)</f>
        <v/>
      </c>
      <c r="M33" s="14">
        <f>SUM(M17:M32)</f>
        <v/>
      </c>
      <c r="N33" s="14">
        <f>SUM(B33:M33)</f>
        <v/>
      </c>
    </row>
    <row r="34"/>
    <row r="35">
      <c r="A35" s="13" t="inlineStr">
        <is>
          <t>Net cash flow</t>
        </is>
      </c>
      <c r="B35" s="14">
        <f>B14-B33</f>
        <v/>
      </c>
      <c r="C35" s="14">
        <f>C14-C33</f>
        <v/>
      </c>
      <c r="D35" s="14">
        <f>D14-D33</f>
        <v/>
      </c>
      <c r="E35" s="14">
        <f>E14-E33</f>
        <v/>
      </c>
      <c r="F35" s="14">
        <f>F14-F33</f>
        <v/>
      </c>
      <c r="G35" s="14">
        <f>G14-G33</f>
        <v/>
      </c>
      <c r="H35" s="14">
        <f>H14-H33</f>
        <v/>
      </c>
      <c r="I35" s="14">
        <f>I14-I33</f>
        <v/>
      </c>
      <c r="J35" s="14">
        <f>J14-J33</f>
        <v/>
      </c>
      <c r="K35" s="14">
        <f>K14-K33</f>
        <v/>
      </c>
      <c r="L35" s="14">
        <f>L14-L33</f>
        <v/>
      </c>
      <c r="M35" s="14">
        <f>M14-M33</f>
        <v/>
      </c>
      <c r="N35" s="14">
        <f>SUM(B35:M35)</f>
        <v/>
      </c>
    </row>
    <row r="36">
      <c r="A36" t="inlineStr">
        <is>
          <t>Opening balance</t>
        </is>
      </c>
      <c r="B36" s="12">
        <f>$B$4</f>
        <v/>
      </c>
      <c r="C36" s="12">
        <f>B37</f>
        <v/>
      </c>
      <c r="D36" s="12">
        <f>C37</f>
        <v/>
      </c>
      <c r="E36" s="12">
        <f>D37</f>
        <v/>
      </c>
      <c r="F36" s="12">
        <f>E37</f>
        <v/>
      </c>
      <c r="G36" s="12">
        <f>F37</f>
        <v/>
      </c>
      <c r="H36" s="12">
        <f>G37</f>
        <v/>
      </c>
      <c r="I36" s="12">
        <f>H37</f>
        <v/>
      </c>
      <c r="J36" s="12">
        <f>I37</f>
        <v/>
      </c>
      <c r="K36" s="12">
        <f>J37</f>
        <v/>
      </c>
      <c r="L36" s="12">
        <f>K37</f>
        <v/>
      </c>
      <c r="M36" s="12">
        <f>L37</f>
        <v/>
      </c>
    </row>
    <row r="37">
      <c r="A37" s="13" t="inlineStr">
        <is>
          <t>Closing balance</t>
        </is>
      </c>
      <c r="B37" s="14">
        <f>B36+B35</f>
        <v/>
      </c>
      <c r="C37" s="14">
        <f>C36+C35</f>
        <v/>
      </c>
      <c r="D37" s="14">
        <f>D36+D35</f>
        <v/>
      </c>
      <c r="E37" s="14">
        <f>E36+E35</f>
        <v/>
      </c>
      <c r="F37" s="14">
        <f>F36+F35</f>
        <v/>
      </c>
      <c r="G37" s="14">
        <f>G36+G35</f>
        <v/>
      </c>
      <c r="H37" s="14">
        <f>H36+H35</f>
        <v/>
      </c>
      <c r="I37" s="14">
        <f>I36+I35</f>
        <v/>
      </c>
      <c r="J37" s="14">
        <f>J36+J35</f>
        <v/>
      </c>
      <c r="K37" s="14">
        <f>K36+K35</f>
        <v/>
      </c>
      <c r="L37" s="14">
        <f>L36+L35</f>
        <v/>
      </c>
      <c r="M37" s="14">
        <f>M36+M35</f>
        <v/>
      </c>
      <c r="N37" s="13" t="n"/>
    </row>
    <row r="38">
      <c r="A38" t="inlineStr">
        <is>
          <t>Below your minimum?</t>
        </is>
      </c>
      <c r="B38" s="15">
        <f>IF(AND($B$5&lt;&gt;"",B37&lt;$B$5),"Yes","")</f>
        <v/>
      </c>
      <c r="C38" s="15">
        <f>IF(AND($B$5&lt;&gt;"",C37&lt;$B$5),"Yes","")</f>
        <v/>
      </c>
      <c r="D38" s="15">
        <f>IF(AND($B$5&lt;&gt;"",D37&lt;$B$5),"Yes","")</f>
        <v/>
      </c>
      <c r="E38" s="15">
        <f>IF(AND($B$5&lt;&gt;"",E37&lt;$B$5),"Yes","")</f>
        <v/>
      </c>
      <c r="F38" s="15">
        <f>IF(AND($B$5&lt;&gt;"",F37&lt;$B$5),"Yes","")</f>
        <v/>
      </c>
      <c r="G38" s="15">
        <f>IF(AND($B$5&lt;&gt;"",G37&lt;$B$5),"Yes","")</f>
        <v/>
      </c>
      <c r="H38" s="15">
        <f>IF(AND($B$5&lt;&gt;"",H37&lt;$B$5),"Yes","")</f>
        <v/>
      </c>
      <c r="I38" s="15">
        <f>IF(AND($B$5&lt;&gt;"",I37&lt;$B$5),"Yes","")</f>
        <v/>
      </c>
      <c r="J38" s="15">
        <f>IF(AND($B$5&lt;&gt;"",J37&lt;$B$5),"Yes","")</f>
        <v/>
      </c>
      <c r="K38" s="15">
        <f>IF(AND($B$5&lt;&gt;"",K37&lt;$B$5),"Yes","")</f>
        <v/>
      </c>
      <c r="L38" s="15">
        <f>IF(AND($B$5&lt;&gt;"",L37&lt;$B$5),"Yes","")</f>
        <v/>
      </c>
      <c r="M38" s="15">
        <f>IF(AND($B$5&lt;&gt;"",M37&lt;$B$5),"Yes","")</f>
        <v/>
      </c>
    </row>
  </sheetData>
  <conditionalFormatting sqref="B37:M37">
    <cfRule type="expression" priority="1" dxfId="0">
      <formula>AND($B$5&lt;&gt;"",B37&lt;$B$5)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13-week cash flow forecast</t>
        </is>
      </c>
    </row>
    <row r="2">
      <c r="A2" s="5" t="inlineStr">
        <is>
          <t>Enter when cash actually moves (payment dates, not invoice dates), including VAT.</t>
        </is>
      </c>
    </row>
    <row r="3">
      <c r="A3" t="inlineStr">
        <is>
          <t>First week starts</t>
        </is>
      </c>
      <c r="B3" s="16" t="n">
        <v>46027</v>
      </c>
    </row>
    <row r="4">
      <c r="A4" t="inlineStr">
        <is>
          <t>Opening cash balance</t>
        </is>
      </c>
      <c r="B4" s="7" t="n"/>
    </row>
    <row r="5">
      <c r="A5" t="inlineStr">
        <is>
          <t>Minimum cash you want to keep</t>
        </is>
      </c>
      <c r="B5" s="7" t="n"/>
    </row>
    <row r="7">
      <c r="A7" s="8" t="inlineStr">
        <is>
          <t>Line</t>
        </is>
      </c>
      <c r="B7" s="17">
        <f>$B$3+0</f>
        <v/>
      </c>
      <c r="C7" s="17">
        <f>$B$3+7</f>
        <v/>
      </c>
      <c r="D7" s="17">
        <f>$B$3+14</f>
        <v/>
      </c>
      <c r="E7" s="17">
        <f>$B$3+21</f>
        <v/>
      </c>
      <c r="F7" s="17">
        <f>$B$3+28</f>
        <v/>
      </c>
      <c r="G7" s="17">
        <f>$B$3+35</f>
        <v/>
      </c>
      <c r="H7" s="17">
        <f>$B$3+42</f>
        <v/>
      </c>
      <c r="I7" s="17">
        <f>$B$3+49</f>
        <v/>
      </c>
      <c r="J7" s="17">
        <f>$B$3+56</f>
        <v/>
      </c>
      <c r="K7" s="17">
        <f>$B$3+63</f>
        <v/>
      </c>
      <c r="L7" s="17">
        <f>$B$3+70</f>
        <v/>
      </c>
      <c r="M7" s="17">
        <f>$B$3+77</f>
        <v/>
      </c>
      <c r="N7" s="17">
        <f>$B$3+84</f>
        <v/>
      </c>
      <c r="O7" s="8" t="inlineStr">
        <is>
          <t>Total</t>
        </is>
      </c>
    </row>
    <row r="8">
      <c r="A8" s="10" t="inlineStr">
        <is>
          <t>Cash in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</row>
    <row r="9">
      <c r="A9" t="inlineStr">
        <is>
          <t>Receipts from customers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12">
        <f>SUM(B9:N9)</f>
        <v/>
      </c>
    </row>
    <row r="10">
      <c r="A10" t="inlineStr">
        <is>
          <t>Other income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12">
        <f>SUM(B10:N10)</f>
        <v/>
      </c>
    </row>
    <row r="11">
      <c r="A11" t="inlineStr">
        <is>
          <t>VAT refunds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12">
        <f>SUM(B11:N11)</f>
        <v/>
      </c>
    </row>
    <row r="12">
      <c r="A12" t="inlineStr">
        <is>
          <t>Loans or investment received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12">
        <f>SUM(B12:N12)</f>
        <v/>
      </c>
    </row>
    <row r="13">
      <c r="A13" t="inlineStr">
        <is>
          <t>Asset sales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12">
        <f>SUM(B13:N13)</f>
        <v/>
      </c>
    </row>
    <row r="14">
      <c r="A14" s="13" t="inlineStr">
        <is>
          <t>Total cash in</t>
        </is>
      </c>
      <c r="B14" s="14">
        <f>SUM(B9:B13)</f>
        <v/>
      </c>
      <c r="C14" s="14">
        <f>SUM(C9:C13)</f>
        <v/>
      </c>
      <c r="D14" s="14">
        <f>SUM(D9:D13)</f>
        <v/>
      </c>
      <c r="E14" s="14">
        <f>SUM(E9:E13)</f>
        <v/>
      </c>
      <c r="F14" s="14">
        <f>SUM(F9:F13)</f>
        <v/>
      </c>
      <c r="G14" s="14">
        <f>SUM(G9:G13)</f>
        <v/>
      </c>
      <c r="H14" s="14">
        <f>SUM(H9:H13)</f>
        <v/>
      </c>
      <c r="I14" s="14">
        <f>SUM(I9:I13)</f>
        <v/>
      </c>
      <c r="J14" s="14">
        <f>SUM(J9:J13)</f>
        <v/>
      </c>
      <c r="K14" s="14">
        <f>SUM(K9:K13)</f>
        <v/>
      </c>
      <c r="L14" s="14">
        <f>SUM(L9:L13)</f>
        <v/>
      </c>
      <c r="M14" s="14">
        <f>SUM(M9:M13)</f>
        <v/>
      </c>
      <c r="N14" s="14">
        <f>SUM(N9:N13)</f>
        <v/>
      </c>
      <c r="O14" s="14">
        <f>SUM(B14:N14)</f>
        <v/>
      </c>
    </row>
    <row r="15"/>
    <row r="16">
      <c r="A16" s="10" t="inlineStr">
        <is>
          <t>Cash out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</row>
    <row r="17">
      <c r="A17" t="inlineStr">
        <is>
          <t>Payments to suppliers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12">
        <f>SUM(B17:N17)</f>
        <v/>
      </c>
    </row>
    <row r="18">
      <c r="A18" t="inlineStr">
        <is>
          <t>Salaries (net pay)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12">
        <f>SUM(B18:N18)</f>
        <v/>
      </c>
    </row>
    <row r="19">
      <c r="A19" t="inlineStr">
        <is>
          <t>PAYE, NI and payroll taxes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12">
        <f>SUM(B19:N19)</f>
        <v/>
      </c>
    </row>
    <row r="20">
      <c r="A20" t="inlineStr">
        <is>
          <t>Pension contributions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12">
        <f>SUM(B20:N20)</f>
        <v/>
      </c>
    </row>
    <row r="21">
      <c r="A21" t="inlineStr">
        <is>
          <t>Rent and rates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12">
        <f>SUM(B21:N21)</f>
        <v/>
      </c>
    </row>
    <row r="22">
      <c r="A22" t="inlineStr">
        <is>
          <t>Utilities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12">
        <f>SUM(B22:N22)</f>
        <v/>
      </c>
    </row>
    <row r="23">
      <c r="A23" t="inlineStr">
        <is>
          <t>Marketing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12">
        <f>SUM(B23:N23)</f>
        <v/>
      </c>
    </row>
    <row r="24">
      <c r="A24" t="inlineStr">
        <is>
          <t>Software and IT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12">
        <f>SUM(B24:N24)</f>
        <v/>
      </c>
    </row>
    <row r="25">
      <c r="A25" t="inlineStr">
        <is>
          <t>Professional fees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12">
        <f>SUM(B25:N25)</f>
        <v/>
      </c>
    </row>
    <row r="26">
      <c r="A26" t="inlineStr">
        <is>
          <t>Insurance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12">
        <f>SUM(B26:N26)</f>
        <v/>
      </c>
    </row>
    <row r="27">
      <c r="A27" t="inlineStr">
        <is>
          <t>VAT payments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12">
        <f>SUM(B27:N27)</f>
        <v/>
      </c>
    </row>
    <row r="28">
      <c r="A28" t="inlineStr">
        <is>
          <t>Corporation tax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12">
        <f>SUM(B28:N28)</f>
        <v/>
      </c>
    </row>
    <row r="29">
      <c r="A29" t="inlineStr">
        <is>
          <t>Loan repayments and interest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12">
        <f>SUM(B29:N29)</f>
        <v/>
      </c>
    </row>
    <row r="30">
      <c r="A30" t="inlineStr">
        <is>
          <t>Capital expenditure</t>
        </is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12">
        <f>SUM(B30:N30)</f>
        <v/>
      </c>
    </row>
    <row r="31">
      <c r="A31" t="inlineStr">
        <is>
          <t>Dividends or owner drawings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12">
        <f>SUM(B31:N31)</f>
        <v/>
      </c>
    </row>
    <row r="32">
      <c r="A32" t="inlineStr">
        <is>
          <t>Other payments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12">
        <f>SUM(B32:N32)</f>
        <v/>
      </c>
    </row>
    <row r="33">
      <c r="A33" s="13" t="inlineStr">
        <is>
          <t>Total cash out</t>
        </is>
      </c>
      <c r="B33" s="14">
        <f>SUM(B17:B32)</f>
        <v/>
      </c>
      <c r="C33" s="14">
        <f>SUM(C17:C32)</f>
        <v/>
      </c>
      <c r="D33" s="14">
        <f>SUM(D17:D32)</f>
        <v/>
      </c>
      <c r="E33" s="14">
        <f>SUM(E17:E32)</f>
        <v/>
      </c>
      <c r="F33" s="14">
        <f>SUM(F17:F32)</f>
        <v/>
      </c>
      <c r="G33" s="14">
        <f>SUM(G17:G32)</f>
        <v/>
      </c>
      <c r="H33" s="14">
        <f>SUM(H17:H32)</f>
        <v/>
      </c>
      <c r="I33" s="14">
        <f>SUM(I17:I32)</f>
        <v/>
      </c>
      <c r="J33" s="14">
        <f>SUM(J17:J32)</f>
        <v/>
      </c>
      <c r="K33" s="14">
        <f>SUM(K17:K32)</f>
        <v/>
      </c>
      <c r="L33" s="14">
        <f>SUM(L17:L32)</f>
        <v/>
      </c>
      <c r="M33" s="14">
        <f>SUM(M17:M32)</f>
        <v/>
      </c>
      <c r="N33" s="14">
        <f>SUM(N17:N32)</f>
        <v/>
      </c>
      <c r="O33" s="14">
        <f>SUM(B33:N33)</f>
        <v/>
      </c>
    </row>
    <row r="34"/>
    <row r="35">
      <c r="A35" s="13" t="inlineStr">
        <is>
          <t>Net cash flow</t>
        </is>
      </c>
      <c r="B35" s="14">
        <f>B14-B33</f>
        <v/>
      </c>
      <c r="C35" s="14">
        <f>C14-C33</f>
        <v/>
      </c>
      <c r="D35" s="14">
        <f>D14-D33</f>
        <v/>
      </c>
      <c r="E35" s="14">
        <f>E14-E33</f>
        <v/>
      </c>
      <c r="F35" s="14">
        <f>F14-F33</f>
        <v/>
      </c>
      <c r="G35" s="14">
        <f>G14-G33</f>
        <v/>
      </c>
      <c r="H35" s="14">
        <f>H14-H33</f>
        <v/>
      </c>
      <c r="I35" s="14">
        <f>I14-I33</f>
        <v/>
      </c>
      <c r="J35" s="14">
        <f>J14-J33</f>
        <v/>
      </c>
      <c r="K35" s="14">
        <f>K14-K33</f>
        <v/>
      </c>
      <c r="L35" s="14">
        <f>L14-L33</f>
        <v/>
      </c>
      <c r="M35" s="14">
        <f>M14-M33</f>
        <v/>
      </c>
      <c r="N35" s="14">
        <f>N14-N33</f>
        <v/>
      </c>
      <c r="O35" s="14">
        <f>SUM(B35:N35)</f>
        <v/>
      </c>
    </row>
    <row r="36">
      <c r="A36" t="inlineStr">
        <is>
          <t>Opening balance</t>
        </is>
      </c>
      <c r="B36" s="12">
        <f>$B$4</f>
        <v/>
      </c>
      <c r="C36" s="12">
        <f>B37</f>
        <v/>
      </c>
      <c r="D36" s="12">
        <f>C37</f>
        <v/>
      </c>
      <c r="E36" s="12">
        <f>D37</f>
        <v/>
      </c>
      <c r="F36" s="12">
        <f>E37</f>
        <v/>
      </c>
      <c r="G36" s="12">
        <f>F37</f>
        <v/>
      </c>
      <c r="H36" s="12">
        <f>G37</f>
        <v/>
      </c>
      <c r="I36" s="12">
        <f>H37</f>
        <v/>
      </c>
      <c r="J36" s="12">
        <f>I37</f>
        <v/>
      </c>
      <c r="K36" s="12">
        <f>J37</f>
        <v/>
      </c>
      <c r="L36" s="12">
        <f>K37</f>
        <v/>
      </c>
      <c r="M36" s="12">
        <f>L37</f>
        <v/>
      </c>
      <c r="N36" s="12">
        <f>M37</f>
        <v/>
      </c>
    </row>
    <row r="37">
      <c r="A37" s="13" t="inlineStr">
        <is>
          <t>Closing balance</t>
        </is>
      </c>
      <c r="B37" s="14">
        <f>B36+B35</f>
        <v/>
      </c>
      <c r="C37" s="14">
        <f>C36+C35</f>
        <v/>
      </c>
      <c r="D37" s="14">
        <f>D36+D35</f>
        <v/>
      </c>
      <c r="E37" s="14">
        <f>E36+E35</f>
        <v/>
      </c>
      <c r="F37" s="14">
        <f>F36+F35</f>
        <v/>
      </c>
      <c r="G37" s="14">
        <f>G36+G35</f>
        <v/>
      </c>
      <c r="H37" s="14">
        <f>H36+H35</f>
        <v/>
      </c>
      <c r="I37" s="14">
        <f>I36+I35</f>
        <v/>
      </c>
      <c r="J37" s="14">
        <f>J36+J35</f>
        <v/>
      </c>
      <c r="K37" s="14">
        <f>K36+K35</f>
        <v/>
      </c>
      <c r="L37" s="14">
        <f>L36+L35</f>
        <v/>
      </c>
      <c r="M37" s="14">
        <f>M36+M35</f>
        <v/>
      </c>
      <c r="N37" s="14">
        <f>N36+N35</f>
        <v/>
      </c>
      <c r="O37" s="13" t="n"/>
    </row>
    <row r="38">
      <c r="A38" t="inlineStr">
        <is>
          <t>Below your minimum?</t>
        </is>
      </c>
      <c r="B38" s="15">
        <f>IF(AND($B$5&lt;&gt;"",B37&lt;$B$5),"Yes","")</f>
        <v/>
      </c>
      <c r="C38" s="15">
        <f>IF(AND($B$5&lt;&gt;"",C37&lt;$B$5),"Yes","")</f>
        <v/>
      </c>
      <c r="D38" s="15">
        <f>IF(AND($B$5&lt;&gt;"",D37&lt;$B$5),"Yes","")</f>
        <v/>
      </c>
      <c r="E38" s="15">
        <f>IF(AND($B$5&lt;&gt;"",E37&lt;$B$5),"Yes","")</f>
        <v/>
      </c>
      <c r="F38" s="15">
        <f>IF(AND($B$5&lt;&gt;"",F37&lt;$B$5),"Yes","")</f>
        <v/>
      </c>
      <c r="G38" s="15">
        <f>IF(AND($B$5&lt;&gt;"",G37&lt;$B$5),"Yes","")</f>
        <v/>
      </c>
      <c r="H38" s="15">
        <f>IF(AND($B$5&lt;&gt;"",H37&lt;$B$5),"Yes","")</f>
        <v/>
      </c>
      <c r="I38" s="15">
        <f>IF(AND($B$5&lt;&gt;"",I37&lt;$B$5),"Yes","")</f>
        <v/>
      </c>
      <c r="J38" s="15">
        <f>IF(AND($B$5&lt;&gt;"",J37&lt;$B$5),"Yes","")</f>
        <v/>
      </c>
      <c r="K38" s="15">
        <f>IF(AND($B$5&lt;&gt;"",K37&lt;$B$5),"Yes","")</f>
        <v/>
      </c>
      <c r="L38" s="15">
        <f>IF(AND($B$5&lt;&gt;"",L37&lt;$B$5),"Yes","")</f>
        <v/>
      </c>
      <c r="M38" s="15">
        <f>IF(AND($B$5&lt;&gt;"",M37&lt;$B$5),"Yes","")</f>
        <v/>
      </c>
      <c r="N38" s="15">
        <f>IF(AND($B$5&lt;&gt;"",N37&lt;$B$5),"Yes","")</f>
        <v/>
      </c>
    </row>
  </sheetData>
  <conditionalFormatting sqref="B37:N37">
    <cfRule type="expression" priority="1" dxfId="0">
      <formula>AND($B$5&lt;&gt;"",B37&lt;$B$5)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12-month cash flow forecast: example</t>
        </is>
      </c>
    </row>
    <row r="2">
      <c r="A2" s="5" t="inlineStr">
        <is>
          <t>Example figures for a fictional company. Replace them with yours.</t>
        </is>
      </c>
    </row>
    <row r="3">
      <c r="A3" t="inlineStr">
        <is>
          <t>First month</t>
        </is>
      </c>
      <c r="B3" s="6" t="n">
        <v>46023</v>
      </c>
    </row>
    <row r="4">
      <c r="A4" t="inlineStr">
        <is>
          <t>Opening cash balance</t>
        </is>
      </c>
      <c r="B4" s="7" t="n">
        <v>125000</v>
      </c>
    </row>
    <row r="5">
      <c r="A5" t="inlineStr">
        <is>
          <t>Minimum cash you want to keep</t>
        </is>
      </c>
      <c r="B5" s="7" t="n">
        <v>75000</v>
      </c>
    </row>
    <row r="7">
      <c r="A7" s="8" t="inlineStr">
        <is>
          <t>Line</t>
        </is>
      </c>
      <c r="B7" s="9">
        <f>EDATE($B$3,0)</f>
        <v/>
      </c>
      <c r="C7" s="9">
        <f>EDATE($B$3,1)</f>
        <v/>
      </c>
      <c r="D7" s="9">
        <f>EDATE($B$3,2)</f>
        <v/>
      </c>
      <c r="E7" s="9">
        <f>EDATE($B$3,3)</f>
        <v/>
      </c>
      <c r="F7" s="9">
        <f>EDATE($B$3,4)</f>
        <v/>
      </c>
      <c r="G7" s="9">
        <f>EDATE($B$3,5)</f>
        <v/>
      </c>
      <c r="H7" s="9">
        <f>EDATE($B$3,6)</f>
        <v/>
      </c>
      <c r="I7" s="9">
        <f>EDATE($B$3,7)</f>
        <v/>
      </c>
      <c r="J7" s="9">
        <f>EDATE($B$3,8)</f>
        <v/>
      </c>
      <c r="K7" s="9">
        <f>EDATE($B$3,9)</f>
        <v/>
      </c>
      <c r="L7" s="9">
        <f>EDATE($B$3,10)</f>
        <v/>
      </c>
      <c r="M7" s="9">
        <f>EDATE($B$3,11)</f>
        <v/>
      </c>
      <c r="N7" s="8" t="inlineStr">
        <is>
          <t>Total</t>
        </is>
      </c>
    </row>
    <row r="8">
      <c r="A8" s="10" t="inlineStr">
        <is>
          <t>Cash in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</row>
    <row r="9">
      <c r="A9" t="inlineStr">
        <is>
          <t>Receipts from customers</t>
        </is>
      </c>
      <c r="B9" s="7" t="n">
        <v>284600</v>
      </c>
      <c r="C9" s="7" t="n">
        <v>274600</v>
      </c>
      <c r="D9" s="7" t="n">
        <v>282800</v>
      </c>
      <c r="E9" s="7" t="n">
        <v>294600</v>
      </c>
      <c r="F9" s="7" t="n">
        <v>286100</v>
      </c>
      <c r="G9" s="7" t="n">
        <v>277600</v>
      </c>
      <c r="H9" s="7" t="n">
        <v>301600</v>
      </c>
      <c r="I9" s="7" t="n">
        <v>280400</v>
      </c>
      <c r="J9" s="7" t="n">
        <v>294600</v>
      </c>
      <c r="K9" s="7" t="n">
        <v>311600</v>
      </c>
      <c r="L9" s="7" t="n">
        <v>318500</v>
      </c>
      <c r="M9" s="7" t="n">
        <v>291600</v>
      </c>
      <c r="N9" s="12">
        <f>SUM(B9:M9)</f>
        <v/>
      </c>
    </row>
    <row r="10">
      <c r="A10" t="inlineStr">
        <is>
          <t>Other income</t>
        </is>
      </c>
      <c r="B10" s="7" t="n">
        <v>1500</v>
      </c>
      <c r="C10" s="7" t="n">
        <v>1500</v>
      </c>
      <c r="D10" s="7" t="n">
        <v>1500</v>
      </c>
      <c r="E10" s="7" t="n">
        <v>1500</v>
      </c>
      <c r="F10" s="7" t="n">
        <v>1500</v>
      </c>
      <c r="G10" s="7" t="n">
        <v>1500</v>
      </c>
      <c r="H10" s="7" t="n">
        <v>1500</v>
      </c>
      <c r="I10" s="7" t="n">
        <v>1500</v>
      </c>
      <c r="J10" s="7" t="n">
        <v>1500</v>
      </c>
      <c r="K10" s="7" t="n">
        <v>1500</v>
      </c>
      <c r="L10" s="7" t="n">
        <v>1500</v>
      </c>
      <c r="M10" s="7" t="n">
        <v>1500</v>
      </c>
      <c r="N10" s="12">
        <f>SUM(B10:M10)</f>
        <v/>
      </c>
    </row>
    <row r="11">
      <c r="A11" t="inlineStr">
        <is>
          <t>VAT refunds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12">
        <f>SUM(B11:M11)</f>
        <v/>
      </c>
    </row>
    <row r="12">
      <c r="A12" t="inlineStr">
        <is>
          <t>Loans or investment received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12">
        <f>SUM(B12:M12)</f>
        <v/>
      </c>
    </row>
    <row r="13">
      <c r="A13" t="inlineStr">
        <is>
          <t>Asset sales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12">
        <f>SUM(B13:M13)</f>
        <v/>
      </c>
    </row>
    <row r="14">
      <c r="A14" s="13" t="inlineStr">
        <is>
          <t>Total cash in</t>
        </is>
      </c>
      <c r="B14" s="14">
        <f>SUM(B9:B13)</f>
        <v/>
      </c>
      <c r="C14" s="14">
        <f>SUM(C9:C13)</f>
        <v/>
      </c>
      <c r="D14" s="14">
        <f>SUM(D9:D13)</f>
        <v/>
      </c>
      <c r="E14" s="14">
        <f>SUM(E9:E13)</f>
        <v/>
      </c>
      <c r="F14" s="14">
        <f>SUM(F9:F13)</f>
        <v/>
      </c>
      <c r="G14" s="14">
        <f>SUM(G9:G13)</f>
        <v/>
      </c>
      <c r="H14" s="14">
        <f>SUM(H9:H13)</f>
        <v/>
      </c>
      <c r="I14" s="14">
        <f>SUM(I9:I13)</f>
        <v/>
      </c>
      <c r="J14" s="14">
        <f>SUM(J9:J13)</f>
        <v/>
      </c>
      <c r="K14" s="14">
        <f>SUM(K9:K13)</f>
        <v/>
      </c>
      <c r="L14" s="14">
        <f>SUM(L9:L13)</f>
        <v/>
      </c>
      <c r="M14" s="14">
        <f>SUM(M9:M13)</f>
        <v/>
      </c>
      <c r="N14" s="14">
        <f>SUM(B14:M14)</f>
        <v/>
      </c>
    </row>
    <row r="15"/>
    <row r="16">
      <c r="A16" s="10" t="inlineStr">
        <is>
          <t>Cash out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</row>
    <row r="17">
      <c r="A17" t="inlineStr">
        <is>
          <t>Payments to suppliers</t>
        </is>
      </c>
      <c r="B17" s="7" t="n">
        <v>96000</v>
      </c>
      <c r="C17" s="7" t="n">
        <v>99000</v>
      </c>
      <c r="D17" s="7" t="n">
        <v>101000</v>
      </c>
      <c r="E17" s="7" t="n">
        <v>104000</v>
      </c>
      <c r="F17" s="7" t="n">
        <v>98000</v>
      </c>
      <c r="G17" s="7" t="n">
        <v>106000</v>
      </c>
      <c r="H17" s="7" t="n">
        <v>108000</v>
      </c>
      <c r="I17" s="7" t="n">
        <v>97000</v>
      </c>
      <c r="J17" s="7" t="n">
        <v>101000</v>
      </c>
      <c r="K17" s="7" t="n">
        <v>109000</v>
      </c>
      <c r="L17" s="7" t="n">
        <v>112000</v>
      </c>
      <c r="M17" s="7" t="n">
        <v>104000</v>
      </c>
      <c r="N17" s="12">
        <f>SUM(B17:M17)</f>
        <v/>
      </c>
    </row>
    <row r="18">
      <c r="A18" t="inlineStr">
        <is>
          <t>Salaries (net pay)</t>
        </is>
      </c>
      <c r="B18" s="7" t="n">
        <v>86000</v>
      </c>
      <c r="C18" s="7" t="n">
        <v>86000</v>
      </c>
      <c r="D18" s="7" t="n">
        <v>86000</v>
      </c>
      <c r="E18" s="7" t="n">
        <v>86000</v>
      </c>
      <c r="F18" s="7" t="n">
        <v>86000</v>
      </c>
      <c r="G18" s="7" t="n">
        <v>86000</v>
      </c>
      <c r="H18" s="7" t="n">
        <v>86000</v>
      </c>
      <c r="I18" s="7" t="n">
        <v>86000</v>
      </c>
      <c r="J18" s="7" t="n">
        <v>86000</v>
      </c>
      <c r="K18" s="7" t="n">
        <v>86000</v>
      </c>
      <c r="L18" s="7" t="n">
        <v>86000</v>
      </c>
      <c r="M18" s="7" t="n">
        <v>86000</v>
      </c>
      <c r="N18" s="12">
        <f>SUM(B18:M18)</f>
        <v/>
      </c>
    </row>
    <row r="19">
      <c r="A19" t="inlineStr">
        <is>
          <t>PAYE, NI and payroll taxes</t>
        </is>
      </c>
      <c r="B19" s="7" t="n">
        <v>38000</v>
      </c>
      <c r="C19" s="7" t="n">
        <v>38000</v>
      </c>
      <c r="D19" s="7" t="n">
        <v>38000</v>
      </c>
      <c r="E19" s="7" t="n">
        <v>38000</v>
      </c>
      <c r="F19" s="7" t="n">
        <v>38000</v>
      </c>
      <c r="G19" s="7" t="n">
        <v>38000</v>
      </c>
      <c r="H19" s="7" t="n">
        <v>38000</v>
      </c>
      <c r="I19" s="7" t="n">
        <v>38000</v>
      </c>
      <c r="J19" s="7" t="n">
        <v>38000</v>
      </c>
      <c r="K19" s="7" t="n">
        <v>38000</v>
      </c>
      <c r="L19" s="7" t="n">
        <v>38000</v>
      </c>
      <c r="M19" s="7" t="n">
        <v>38000</v>
      </c>
      <c r="N19" s="12">
        <f>SUM(B19:M19)</f>
        <v/>
      </c>
    </row>
    <row r="20">
      <c r="A20" t="inlineStr">
        <is>
          <t>Pension contributions</t>
        </is>
      </c>
      <c r="B20" s="7" t="n">
        <v>6500</v>
      </c>
      <c r="C20" s="7" t="n">
        <v>6500</v>
      </c>
      <c r="D20" s="7" t="n">
        <v>6500</v>
      </c>
      <c r="E20" s="7" t="n">
        <v>6500</v>
      </c>
      <c r="F20" s="7" t="n">
        <v>6500</v>
      </c>
      <c r="G20" s="7" t="n">
        <v>6500</v>
      </c>
      <c r="H20" s="7" t="n">
        <v>6500</v>
      </c>
      <c r="I20" s="7" t="n">
        <v>6500</v>
      </c>
      <c r="J20" s="7" t="n">
        <v>6500</v>
      </c>
      <c r="K20" s="7" t="n">
        <v>6500</v>
      </c>
      <c r="L20" s="7" t="n">
        <v>6500</v>
      </c>
      <c r="M20" s="7" t="n">
        <v>6500</v>
      </c>
      <c r="N20" s="12">
        <f>SUM(B20:M20)</f>
        <v/>
      </c>
    </row>
    <row r="21">
      <c r="A21" t="inlineStr">
        <is>
          <t>Rent and rates</t>
        </is>
      </c>
      <c r="B21" s="7" t="n">
        <v>33000</v>
      </c>
      <c r="C21" s="7" t="n">
        <v>0</v>
      </c>
      <c r="D21" s="7" t="n">
        <v>0</v>
      </c>
      <c r="E21" s="7" t="n">
        <v>33000</v>
      </c>
      <c r="F21" s="7" t="n">
        <v>0</v>
      </c>
      <c r="G21" s="7" t="n">
        <v>0</v>
      </c>
      <c r="H21" s="7" t="n">
        <v>33000</v>
      </c>
      <c r="I21" s="7" t="n">
        <v>0</v>
      </c>
      <c r="J21" s="7" t="n">
        <v>0</v>
      </c>
      <c r="K21" s="7" t="n">
        <v>33000</v>
      </c>
      <c r="L21" s="7" t="n">
        <v>0</v>
      </c>
      <c r="M21" s="7" t="n">
        <v>0</v>
      </c>
      <c r="N21" s="12">
        <f>SUM(B21:M21)</f>
        <v/>
      </c>
    </row>
    <row r="22">
      <c r="A22" t="inlineStr">
        <is>
          <t>Utilities</t>
        </is>
      </c>
      <c r="B22" s="7" t="n">
        <v>1800</v>
      </c>
      <c r="C22" s="7" t="n">
        <v>1800</v>
      </c>
      <c r="D22" s="7" t="n">
        <v>1800</v>
      </c>
      <c r="E22" s="7" t="n">
        <v>1800</v>
      </c>
      <c r="F22" s="7" t="n">
        <v>1800</v>
      </c>
      <c r="G22" s="7" t="n">
        <v>1800</v>
      </c>
      <c r="H22" s="7" t="n">
        <v>1800</v>
      </c>
      <c r="I22" s="7" t="n">
        <v>1800</v>
      </c>
      <c r="J22" s="7" t="n">
        <v>1800</v>
      </c>
      <c r="K22" s="7" t="n">
        <v>1800</v>
      </c>
      <c r="L22" s="7" t="n">
        <v>1800</v>
      </c>
      <c r="M22" s="7" t="n">
        <v>1800</v>
      </c>
      <c r="N22" s="12">
        <f>SUM(B22:M22)</f>
        <v/>
      </c>
    </row>
    <row r="23">
      <c r="A23" t="inlineStr">
        <is>
          <t>Marketing</t>
        </is>
      </c>
      <c r="B23" s="7" t="n">
        <v>6500</v>
      </c>
      <c r="C23" s="7" t="n">
        <v>6500</v>
      </c>
      <c r="D23" s="7" t="n">
        <v>7500</v>
      </c>
      <c r="E23" s="7" t="n">
        <v>6500</v>
      </c>
      <c r="F23" s="7" t="n">
        <v>6500</v>
      </c>
      <c r="G23" s="7" t="n">
        <v>6500</v>
      </c>
      <c r="H23" s="7" t="n">
        <v>6500</v>
      </c>
      <c r="I23" s="7" t="n">
        <v>6500</v>
      </c>
      <c r="J23" s="7" t="n">
        <v>7500</v>
      </c>
      <c r="K23" s="7" t="n">
        <v>6500</v>
      </c>
      <c r="L23" s="7" t="n">
        <v>6500</v>
      </c>
      <c r="M23" s="7" t="n">
        <v>6500</v>
      </c>
      <c r="N23" s="12">
        <f>SUM(B23:M23)</f>
        <v/>
      </c>
    </row>
    <row r="24">
      <c r="A24" t="inlineStr">
        <is>
          <t>Software and IT</t>
        </is>
      </c>
      <c r="B24" s="7" t="n">
        <v>4200</v>
      </c>
      <c r="C24" s="7" t="n">
        <v>4200</v>
      </c>
      <c r="D24" s="7" t="n">
        <v>4200</v>
      </c>
      <c r="E24" s="7" t="n">
        <v>4200</v>
      </c>
      <c r="F24" s="7" t="n">
        <v>4200</v>
      </c>
      <c r="G24" s="7" t="n">
        <v>4200</v>
      </c>
      <c r="H24" s="7" t="n">
        <v>4200</v>
      </c>
      <c r="I24" s="7" t="n">
        <v>4200</v>
      </c>
      <c r="J24" s="7" t="n">
        <v>4200</v>
      </c>
      <c r="K24" s="7" t="n">
        <v>4200</v>
      </c>
      <c r="L24" s="7" t="n">
        <v>4200</v>
      </c>
      <c r="M24" s="7" t="n">
        <v>4200</v>
      </c>
      <c r="N24" s="12">
        <f>SUM(B24:M24)</f>
        <v/>
      </c>
    </row>
    <row r="25">
      <c r="A25" t="inlineStr">
        <is>
          <t>Professional fees</t>
        </is>
      </c>
      <c r="B25" s="7" t="n">
        <v>3000</v>
      </c>
      <c r="C25" s="7" t="n">
        <v>3000</v>
      </c>
      <c r="D25" s="7" t="n">
        <v>3000</v>
      </c>
      <c r="E25" s="7" t="n">
        <v>3000</v>
      </c>
      <c r="F25" s="7" t="n">
        <v>3000</v>
      </c>
      <c r="G25" s="7" t="n">
        <v>3000</v>
      </c>
      <c r="H25" s="7" t="n">
        <v>3000</v>
      </c>
      <c r="I25" s="7" t="n">
        <v>3000</v>
      </c>
      <c r="J25" s="7" t="n">
        <v>9000</v>
      </c>
      <c r="K25" s="7" t="n">
        <v>3000</v>
      </c>
      <c r="L25" s="7" t="n">
        <v>3000</v>
      </c>
      <c r="M25" s="7" t="n">
        <v>3000</v>
      </c>
      <c r="N25" s="12">
        <f>SUM(B25:M25)</f>
        <v/>
      </c>
    </row>
    <row r="26">
      <c r="A26" t="inlineStr">
        <is>
          <t>Insurance</t>
        </is>
      </c>
      <c r="B26" s="7" t="n">
        <v>0</v>
      </c>
      <c r="C26" s="7" t="n">
        <v>0</v>
      </c>
      <c r="D26" s="7" t="n">
        <v>19200</v>
      </c>
      <c r="E26" s="7" t="n">
        <v>0</v>
      </c>
      <c r="F26" s="7" t="n">
        <v>0</v>
      </c>
      <c r="G26" s="7" t="n">
        <v>0</v>
      </c>
      <c r="H26" s="7" t="n">
        <v>0</v>
      </c>
      <c r="I26" s="7" t="n">
        <v>0</v>
      </c>
      <c r="J26" s="7" t="n">
        <v>0</v>
      </c>
      <c r="K26" s="7" t="n">
        <v>0</v>
      </c>
      <c r="L26" s="7" t="n">
        <v>0</v>
      </c>
      <c r="M26" s="7" t="n">
        <v>0</v>
      </c>
      <c r="N26" s="12">
        <f>SUM(B26:M26)</f>
        <v/>
      </c>
    </row>
    <row r="27">
      <c r="A27" t="inlineStr">
        <is>
          <t>VAT payments</t>
        </is>
      </c>
      <c r="B27" s="7" t="n">
        <v>0</v>
      </c>
      <c r="C27" s="7" t="n">
        <v>41000</v>
      </c>
      <c r="D27" s="7" t="n">
        <v>0</v>
      </c>
      <c r="E27" s="7" t="n">
        <v>0</v>
      </c>
      <c r="F27" s="7" t="n">
        <v>43500</v>
      </c>
      <c r="G27" s="7" t="n">
        <v>0</v>
      </c>
      <c r="H27" s="7" t="n">
        <v>0</v>
      </c>
      <c r="I27" s="7" t="n">
        <v>44800</v>
      </c>
      <c r="J27" s="7" t="n">
        <v>0</v>
      </c>
      <c r="K27" s="7" t="n">
        <v>0</v>
      </c>
      <c r="L27" s="7" t="n">
        <v>42900</v>
      </c>
      <c r="M27" s="7" t="n">
        <v>0</v>
      </c>
      <c r="N27" s="12">
        <f>SUM(B27:M27)</f>
        <v/>
      </c>
    </row>
    <row r="28">
      <c r="A28" t="inlineStr">
        <is>
          <t>Corporation tax</t>
        </is>
      </c>
      <c r="B28" s="7" t="n">
        <v>0</v>
      </c>
      <c r="C28" s="7" t="n">
        <v>0</v>
      </c>
      <c r="D28" s="7" t="n">
        <v>0</v>
      </c>
      <c r="E28" s="7" t="n">
        <v>0</v>
      </c>
      <c r="F28" s="7" t="n">
        <v>0</v>
      </c>
      <c r="G28" s="7" t="n">
        <v>0</v>
      </c>
      <c r="H28" s="7" t="n">
        <v>0</v>
      </c>
      <c r="I28" s="7" t="n">
        <v>0</v>
      </c>
      <c r="J28" s="7" t="n">
        <v>96000</v>
      </c>
      <c r="K28" s="7" t="n">
        <v>0</v>
      </c>
      <c r="L28" s="7" t="n">
        <v>0</v>
      </c>
      <c r="M28" s="7" t="n">
        <v>0</v>
      </c>
      <c r="N28" s="12">
        <f>SUM(B28:M28)</f>
        <v/>
      </c>
    </row>
    <row r="29">
      <c r="A29" t="inlineStr">
        <is>
          <t>Loan repayments and interest</t>
        </is>
      </c>
      <c r="B29" s="7" t="n">
        <v>4100</v>
      </c>
      <c r="C29" s="7" t="n">
        <v>4100</v>
      </c>
      <c r="D29" s="7" t="n">
        <v>4100</v>
      </c>
      <c r="E29" s="7" t="n">
        <v>4100</v>
      </c>
      <c r="F29" s="7" t="n">
        <v>4100</v>
      </c>
      <c r="G29" s="7" t="n">
        <v>4100</v>
      </c>
      <c r="H29" s="7" t="n">
        <v>4100</v>
      </c>
      <c r="I29" s="7" t="n">
        <v>4100</v>
      </c>
      <c r="J29" s="7" t="n">
        <v>4100</v>
      </c>
      <c r="K29" s="7" t="n">
        <v>4100</v>
      </c>
      <c r="L29" s="7" t="n">
        <v>4100</v>
      </c>
      <c r="M29" s="7" t="n">
        <v>4100</v>
      </c>
      <c r="N29" s="12">
        <f>SUM(B29:M29)</f>
        <v/>
      </c>
    </row>
    <row r="30">
      <c r="A30" t="inlineStr">
        <is>
          <t>Capital expenditure</t>
        </is>
      </c>
      <c r="B30" s="7" t="n">
        <v>0</v>
      </c>
      <c r="C30" s="7" t="n">
        <v>0</v>
      </c>
      <c r="D30" s="7" t="n">
        <v>0</v>
      </c>
      <c r="E30" s="7" t="n">
        <v>12000</v>
      </c>
      <c r="F30" s="7" t="n">
        <v>0</v>
      </c>
      <c r="G30" s="7" t="n">
        <v>0</v>
      </c>
      <c r="H30" s="7" t="n">
        <v>0</v>
      </c>
      <c r="I30" s="7" t="n">
        <v>0</v>
      </c>
      <c r="J30" s="7" t="n">
        <v>0</v>
      </c>
      <c r="K30" s="7" t="n">
        <v>0</v>
      </c>
      <c r="L30" s="7" t="n">
        <v>18000</v>
      </c>
      <c r="M30" s="7" t="n">
        <v>0</v>
      </c>
      <c r="N30" s="12">
        <f>SUM(B30:M30)</f>
        <v/>
      </c>
    </row>
    <row r="31">
      <c r="A31" t="inlineStr">
        <is>
          <t>Dividends or owner drawings</t>
        </is>
      </c>
      <c r="B31" s="7" t="n">
        <v>0</v>
      </c>
      <c r="C31" s="7" t="n">
        <v>0</v>
      </c>
      <c r="D31" s="7" t="n">
        <v>0</v>
      </c>
      <c r="E31" s="7" t="n">
        <v>0</v>
      </c>
      <c r="F31" s="7" t="n">
        <v>0</v>
      </c>
      <c r="G31" s="7" t="n">
        <v>30000</v>
      </c>
      <c r="H31" s="7" t="n">
        <v>0</v>
      </c>
      <c r="I31" s="7" t="n">
        <v>0</v>
      </c>
      <c r="J31" s="7" t="n">
        <v>0</v>
      </c>
      <c r="K31" s="7" t="n">
        <v>0</v>
      </c>
      <c r="L31" s="7" t="n">
        <v>0</v>
      </c>
      <c r="M31" s="7" t="n">
        <v>30000</v>
      </c>
      <c r="N31" s="12">
        <f>SUM(B31:M31)</f>
        <v/>
      </c>
    </row>
    <row r="32">
      <c r="A32" t="inlineStr">
        <is>
          <t>Other payments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12">
        <f>SUM(B32:M32)</f>
        <v/>
      </c>
    </row>
    <row r="33">
      <c r="A33" s="13" t="inlineStr">
        <is>
          <t>Total cash out</t>
        </is>
      </c>
      <c r="B33" s="14">
        <f>SUM(B17:B32)</f>
        <v/>
      </c>
      <c r="C33" s="14">
        <f>SUM(C17:C32)</f>
        <v/>
      </c>
      <c r="D33" s="14">
        <f>SUM(D17:D32)</f>
        <v/>
      </c>
      <c r="E33" s="14">
        <f>SUM(E17:E32)</f>
        <v/>
      </c>
      <c r="F33" s="14">
        <f>SUM(F17:F32)</f>
        <v/>
      </c>
      <c r="G33" s="14">
        <f>SUM(G17:G32)</f>
        <v/>
      </c>
      <c r="H33" s="14">
        <f>SUM(H17:H32)</f>
        <v/>
      </c>
      <c r="I33" s="14">
        <f>SUM(I17:I32)</f>
        <v/>
      </c>
      <c r="J33" s="14">
        <f>SUM(J17:J32)</f>
        <v/>
      </c>
      <c r="K33" s="14">
        <f>SUM(K17:K32)</f>
        <v/>
      </c>
      <c r="L33" s="14">
        <f>SUM(L17:L32)</f>
        <v/>
      </c>
      <c r="M33" s="14">
        <f>SUM(M17:M32)</f>
        <v/>
      </c>
      <c r="N33" s="14">
        <f>SUM(B33:M33)</f>
        <v/>
      </c>
    </row>
    <row r="34"/>
    <row r="35">
      <c r="A35" s="13" t="inlineStr">
        <is>
          <t>Net cash flow</t>
        </is>
      </c>
      <c r="B35" s="14">
        <f>B14-B33</f>
        <v/>
      </c>
      <c r="C35" s="14">
        <f>C14-C33</f>
        <v/>
      </c>
      <c r="D35" s="14">
        <f>D14-D33</f>
        <v/>
      </c>
      <c r="E35" s="14">
        <f>E14-E33</f>
        <v/>
      </c>
      <c r="F35" s="14">
        <f>F14-F33</f>
        <v/>
      </c>
      <c r="G35" s="14">
        <f>G14-G33</f>
        <v/>
      </c>
      <c r="H35" s="14">
        <f>H14-H33</f>
        <v/>
      </c>
      <c r="I35" s="14">
        <f>I14-I33</f>
        <v/>
      </c>
      <c r="J35" s="14">
        <f>J14-J33</f>
        <v/>
      </c>
      <c r="K35" s="14">
        <f>K14-K33</f>
        <v/>
      </c>
      <c r="L35" s="14">
        <f>L14-L33</f>
        <v/>
      </c>
      <c r="M35" s="14">
        <f>M14-M33</f>
        <v/>
      </c>
      <c r="N35" s="14">
        <f>SUM(B35:M35)</f>
        <v/>
      </c>
    </row>
    <row r="36">
      <c r="A36" t="inlineStr">
        <is>
          <t>Opening balance</t>
        </is>
      </c>
      <c r="B36" s="12">
        <f>$B$4</f>
        <v/>
      </c>
      <c r="C36" s="12">
        <f>B37</f>
        <v/>
      </c>
      <c r="D36" s="12">
        <f>C37</f>
        <v/>
      </c>
      <c r="E36" s="12">
        <f>D37</f>
        <v/>
      </c>
      <c r="F36" s="12">
        <f>E37</f>
        <v/>
      </c>
      <c r="G36" s="12">
        <f>F37</f>
        <v/>
      </c>
      <c r="H36" s="12">
        <f>G37</f>
        <v/>
      </c>
      <c r="I36" s="12">
        <f>H37</f>
        <v/>
      </c>
      <c r="J36" s="12">
        <f>I37</f>
        <v/>
      </c>
      <c r="K36" s="12">
        <f>J37</f>
        <v/>
      </c>
      <c r="L36" s="12">
        <f>K37</f>
        <v/>
      </c>
      <c r="M36" s="12">
        <f>L37</f>
        <v/>
      </c>
    </row>
    <row r="37">
      <c r="A37" s="13" t="inlineStr">
        <is>
          <t>Closing balance</t>
        </is>
      </c>
      <c r="B37" s="14">
        <f>B36+B35</f>
        <v/>
      </c>
      <c r="C37" s="14">
        <f>C36+C35</f>
        <v/>
      </c>
      <c r="D37" s="14">
        <f>D36+D35</f>
        <v/>
      </c>
      <c r="E37" s="14">
        <f>E36+E35</f>
        <v/>
      </c>
      <c r="F37" s="14">
        <f>F36+F35</f>
        <v/>
      </c>
      <c r="G37" s="14">
        <f>G36+G35</f>
        <v/>
      </c>
      <c r="H37" s="14">
        <f>H36+H35</f>
        <v/>
      </c>
      <c r="I37" s="14">
        <f>I36+I35</f>
        <v/>
      </c>
      <c r="J37" s="14">
        <f>J36+J35</f>
        <v/>
      </c>
      <c r="K37" s="14">
        <f>K36+K35</f>
        <v/>
      </c>
      <c r="L37" s="14">
        <f>L36+L35</f>
        <v/>
      </c>
      <c r="M37" s="14">
        <f>M36+M35</f>
        <v/>
      </c>
      <c r="N37" s="13" t="n"/>
    </row>
    <row r="38">
      <c r="A38" t="inlineStr">
        <is>
          <t>Below your minimum?</t>
        </is>
      </c>
      <c r="B38" s="15">
        <f>IF(AND($B$5&lt;&gt;"",B37&lt;$B$5),"Yes","")</f>
        <v/>
      </c>
      <c r="C38" s="15">
        <f>IF(AND($B$5&lt;&gt;"",C37&lt;$B$5),"Yes","")</f>
        <v/>
      </c>
      <c r="D38" s="15">
        <f>IF(AND($B$5&lt;&gt;"",D37&lt;$B$5),"Yes","")</f>
        <v/>
      </c>
      <c r="E38" s="15">
        <f>IF(AND($B$5&lt;&gt;"",E37&lt;$B$5),"Yes","")</f>
        <v/>
      </c>
      <c r="F38" s="15">
        <f>IF(AND($B$5&lt;&gt;"",F37&lt;$B$5),"Yes","")</f>
        <v/>
      </c>
      <c r="G38" s="15">
        <f>IF(AND($B$5&lt;&gt;"",G37&lt;$B$5),"Yes","")</f>
        <v/>
      </c>
      <c r="H38" s="15">
        <f>IF(AND($B$5&lt;&gt;"",H37&lt;$B$5),"Yes","")</f>
        <v/>
      </c>
      <c r="I38" s="15">
        <f>IF(AND($B$5&lt;&gt;"",I37&lt;$B$5),"Yes","")</f>
        <v/>
      </c>
      <c r="J38" s="15">
        <f>IF(AND($B$5&lt;&gt;"",J37&lt;$B$5),"Yes","")</f>
        <v/>
      </c>
      <c r="K38" s="15">
        <f>IF(AND($B$5&lt;&gt;"",K37&lt;$B$5),"Yes","")</f>
        <v/>
      </c>
      <c r="L38" s="15">
        <f>IF(AND($B$5&lt;&gt;"",L37&lt;$B$5),"Yes","")</f>
        <v/>
      </c>
      <c r="M38" s="15">
        <f>IF(AND($B$5&lt;&gt;"",M37&lt;$B$5),"Yes","")</f>
        <v/>
      </c>
    </row>
  </sheetData>
  <conditionalFormatting sqref="B37:M37">
    <cfRule type="expression" priority="1" dxfId="0">
      <formula>AND($B$5&lt;&gt;"",B37&lt;$B$5)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2026-10-12T20:12:56Z</dcterms:created>
  <dcterms:modified xmlns:dcterms="http://purl.org/dc/terms/" xmlns:xsi="http://www.w3.org/2001/XMLSchema-instance" xsi:type="dcterms:W3CDTF">2026-10-12T20:12:56Z</dcterms:modified>
</cp:coreProperties>
</file>